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Dolloff\Dropbox\My PC (AD-Surface)\Desktop\Yarmouth\Regionalization\SMRSC Board 2020-21\"/>
    </mc:Choice>
  </mc:AlternateContent>
  <bookViews>
    <workbookView xWindow="0" yWindow="0" windowWidth="16890" windowHeight="7560" activeTab="1"/>
  </bookViews>
  <sheets>
    <sheet name="Detail" sheetId="6" r:id="rId1"/>
    <sheet name="fy22 budget" sheetId="7" r:id="rId2"/>
  </sheets>
  <calcPr calcId="162913"/>
</workbook>
</file>

<file path=xl/calcChain.xml><?xml version="1.0" encoding="utf-8"?>
<calcChain xmlns="http://schemas.openxmlformats.org/spreadsheetml/2006/main">
  <c r="C11" i="6" l="1"/>
  <c r="B3" i="6"/>
  <c r="C4" i="6" s="1"/>
  <c r="G12" i="7"/>
  <c r="B36" i="6"/>
  <c r="B35" i="6"/>
  <c r="B16" i="6"/>
  <c r="B6" i="6" s="1"/>
  <c r="B23" i="7"/>
  <c r="C25" i="7" s="1"/>
  <c r="D15" i="7"/>
  <c r="E25" i="7" s="1"/>
  <c r="C12" i="7"/>
  <c r="D10" i="7"/>
  <c r="E12" i="7" s="1"/>
  <c r="E28" i="7" l="1"/>
  <c r="C28" i="7"/>
  <c r="C8" i="6"/>
  <c r="C13" i="6" s="1"/>
  <c r="C48" i="6" l="1"/>
  <c r="F24" i="7" s="1"/>
  <c r="C44" i="6"/>
  <c r="F23" i="7" s="1"/>
  <c r="C41" i="6"/>
  <c r="F22" i="7" s="1"/>
  <c r="C37" i="6"/>
  <c r="F21" i="7" s="1"/>
  <c r="C33" i="6"/>
  <c r="F20" i="7" s="1"/>
  <c r="C30" i="6"/>
  <c r="F19" i="7" s="1"/>
  <c r="C27" i="6"/>
  <c r="F18" i="7" s="1"/>
  <c r="C24" i="6"/>
  <c r="F17" i="7" s="1"/>
  <c r="C20" i="6"/>
  <c r="F16" i="7" s="1"/>
  <c r="C17" i="6"/>
  <c r="F15" i="7" s="1"/>
  <c r="G25" i="7" l="1"/>
  <c r="G28" i="7" s="1"/>
  <c r="C50" i="6"/>
</calcChain>
</file>

<file path=xl/sharedStrings.xml><?xml version="1.0" encoding="utf-8"?>
<sst xmlns="http://schemas.openxmlformats.org/spreadsheetml/2006/main" count="57" uniqueCount="44">
  <si>
    <t>Receipts:</t>
  </si>
  <si>
    <t>Member Assessments</t>
  </si>
  <si>
    <t>State Allocation</t>
  </si>
  <si>
    <t>Expentitures:</t>
  </si>
  <si>
    <t>Administrative Services</t>
  </si>
  <si>
    <t>Insurance</t>
  </si>
  <si>
    <t>Supplies</t>
  </si>
  <si>
    <t>Tech Supplies</t>
  </si>
  <si>
    <t>Dues/Fees</t>
  </si>
  <si>
    <t>SMRSC</t>
  </si>
  <si>
    <t>Legal</t>
  </si>
  <si>
    <t>Audit</t>
  </si>
  <si>
    <t>Repair/Maint</t>
  </si>
  <si>
    <t>Professional Development</t>
  </si>
  <si>
    <t>Proposed FY21</t>
  </si>
  <si>
    <t>Fund Balance</t>
  </si>
  <si>
    <t>Executive Director</t>
  </si>
  <si>
    <t>Actual FY20</t>
  </si>
  <si>
    <t>B Bussey Salary and Benefits</t>
  </si>
  <si>
    <t>RSU 21 (Finance, website and purchasing stipends)</t>
  </si>
  <si>
    <t>Drummond Woodsum (Title IV)</t>
  </si>
  <si>
    <t>Premier Speakers Bureau (Juliani)</t>
  </si>
  <si>
    <t>Drummond &amp; Woodsum</t>
  </si>
  <si>
    <t>WipFli</t>
  </si>
  <si>
    <t>Tyler Tech (Annual Support Fee)</t>
  </si>
  <si>
    <t>Greenwich Insurance (Public Officials &amp; Employment Practices)</t>
  </si>
  <si>
    <t>Liberty Mutual (Auto, General Liability)</t>
  </si>
  <si>
    <t>Web Domain/Fees</t>
  </si>
  <si>
    <t>PD</t>
  </si>
  <si>
    <t>Office (tax forms, misc supplies)</t>
  </si>
  <si>
    <t>MSMA (unemployment)</t>
  </si>
  <si>
    <t>Cumberland County Food Purchasing Co-Op</t>
  </si>
  <si>
    <t>Ending Fund Balance (6/30/2021)</t>
  </si>
  <si>
    <t>Proposed Budget</t>
  </si>
  <si>
    <t>Actual/Projected</t>
  </si>
  <si>
    <t>55% of Executive Director Salary/Benefits</t>
  </si>
  <si>
    <t>100% Software Support Fee</t>
  </si>
  <si>
    <t>Revenues</t>
  </si>
  <si>
    <t>Expenses</t>
  </si>
  <si>
    <t>FY22</t>
  </si>
  <si>
    <t>PD Fees</t>
  </si>
  <si>
    <t>Proposed FY22</t>
  </si>
  <si>
    <t>10 Members at 3,000 each</t>
  </si>
  <si>
    <t>PD Fees - Pay to Attend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</si>
</sst>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1" applyFont="1"/>
    <xf numFmtId="15" fontId="0" fillId="0" borderId="0" xfId="0" quotePrefix="1" applyNumberFormat="1" applyAlignment="1">
      <alignment horizontal="center"/>
    </xf>
    <xf numFmtId="39" fontId="0" fillId="0" borderId="0" xfId="0" applyNumberFormat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2" fillId="0" borderId="2" xfId="1" applyFont="1" applyBorder="1"/>
    <xf numFmtId="44" fontId="0" fillId="0" borderId="2" xfId="1" applyFont="1" applyBorder="1"/>
    <xf numFmtId="44" fontId="0" fillId="0" borderId="3" xfId="1" applyFont="1" applyBorder="1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0" fillId="0" borderId="1" xfId="0" applyFont="1" applyBorder="1"/>
    <xf numFmtId="44" fontId="1" fillId="0" borderId="2" xfId="1" applyFont="1" applyBorder="1"/>
    <xf numFmtId="0" fontId="2" fillId="0" borderId="2" xfId="0" applyFont="1" applyBorder="1"/>
    <xf numFmtId="39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left" indent="1"/>
    </xf>
    <xf numFmtId="39" fontId="0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A11" sqref="A11"/>
    </sheetView>
  </sheetViews>
  <sheetFormatPr defaultRowHeight="14.25" x14ac:dyDescent="0.45"/>
  <cols>
    <col min="1" max="1" width="54.19921875" bestFit="1" customWidth="1"/>
    <col min="2" max="2" width="9.796875" style="6" bestFit="1" customWidth="1"/>
    <col min="3" max="3" width="9.796875" bestFit="1" customWidth="1"/>
  </cols>
  <sheetData>
    <row r="1" spans="1:3" s="13" customFormat="1" x14ac:dyDescent="0.45">
      <c r="A1" s="13" t="s">
        <v>37</v>
      </c>
      <c r="B1" s="19"/>
    </row>
    <row r="2" spans="1:3" x14ac:dyDescent="0.45">
      <c r="A2" t="s">
        <v>1</v>
      </c>
    </row>
    <row r="3" spans="1:3" s="13" customFormat="1" x14ac:dyDescent="0.45">
      <c r="A3" s="21" t="s">
        <v>42</v>
      </c>
      <c r="B3" s="22">
        <f>10*3000</f>
        <v>30000</v>
      </c>
    </row>
    <row r="4" spans="1:3" s="13" customFormat="1" x14ac:dyDescent="0.45">
      <c r="B4" s="19"/>
      <c r="C4" s="22">
        <f>SUM(B3)</f>
        <v>30000</v>
      </c>
    </row>
    <row r="5" spans="1:3" x14ac:dyDescent="0.45">
      <c r="A5" t="s">
        <v>2</v>
      </c>
      <c r="C5" s="15"/>
    </row>
    <row r="6" spans="1:3" x14ac:dyDescent="0.45">
      <c r="A6" s="3" t="s">
        <v>35</v>
      </c>
      <c r="B6" s="6">
        <f>0.55*B16</f>
        <v>21527</v>
      </c>
      <c r="C6" s="15"/>
    </row>
    <row r="7" spans="1:3" x14ac:dyDescent="0.45">
      <c r="A7" s="3" t="s">
        <v>36</v>
      </c>
      <c r="B7" s="6">
        <v>750</v>
      </c>
      <c r="C7" s="15"/>
    </row>
    <row r="8" spans="1:3" s="13" customFormat="1" x14ac:dyDescent="0.45">
      <c r="B8" s="19"/>
      <c r="C8" s="22">
        <f>SUM(B6:B7)</f>
        <v>22277</v>
      </c>
    </row>
    <row r="9" spans="1:3" s="13" customFormat="1" x14ac:dyDescent="0.45">
      <c r="A9" t="s">
        <v>40</v>
      </c>
      <c r="B9" s="6"/>
      <c r="C9" s="15"/>
    </row>
    <row r="10" spans="1:3" s="13" customFormat="1" x14ac:dyDescent="0.45">
      <c r="A10" s="3" t="s">
        <v>43</v>
      </c>
      <c r="B10" s="6">
        <v>20000</v>
      </c>
      <c r="C10" s="15"/>
    </row>
    <row r="11" spans="1:3" s="13" customFormat="1" x14ac:dyDescent="0.45">
      <c r="B11" s="19"/>
      <c r="C11" s="22">
        <f>SUM(B10:B10)</f>
        <v>20000</v>
      </c>
    </row>
    <row r="12" spans="1:3" s="13" customFormat="1" x14ac:dyDescent="0.45">
      <c r="B12" s="19"/>
      <c r="C12" s="19"/>
    </row>
    <row r="13" spans="1:3" x14ac:dyDescent="0.45">
      <c r="C13" s="19">
        <f>C11+C8+C4</f>
        <v>72277</v>
      </c>
    </row>
    <row r="14" spans="1:3" x14ac:dyDescent="0.45">
      <c r="A14" s="13" t="s">
        <v>38</v>
      </c>
    </row>
    <row r="15" spans="1:3" x14ac:dyDescent="0.45">
      <c r="A15" t="s">
        <v>16</v>
      </c>
    </row>
    <row r="16" spans="1:3" x14ac:dyDescent="0.45">
      <c r="A16" s="3" t="s">
        <v>18</v>
      </c>
      <c r="B16" s="6">
        <f>38000*1.03</f>
        <v>39140</v>
      </c>
    </row>
    <row r="17" spans="1:3" x14ac:dyDescent="0.45">
      <c r="C17" s="6">
        <f>SUM(B16)</f>
        <v>39140</v>
      </c>
    </row>
    <row r="18" spans="1:3" x14ac:dyDescent="0.45">
      <c r="A18" t="s">
        <v>4</v>
      </c>
    </row>
    <row r="19" spans="1:3" x14ac:dyDescent="0.45">
      <c r="A19" s="3" t="s">
        <v>19</v>
      </c>
      <c r="B19" s="6">
        <v>15000</v>
      </c>
    </row>
    <row r="20" spans="1:3" x14ac:dyDescent="0.45">
      <c r="C20" s="6">
        <f>SUM(B19:B19)</f>
        <v>15000</v>
      </c>
    </row>
    <row r="21" spans="1:3" x14ac:dyDescent="0.45">
      <c r="A21" t="s">
        <v>13</v>
      </c>
    </row>
    <row r="22" spans="1:3" x14ac:dyDescent="0.45">
      <c r="A22" s="3" t="s">
        <v>21</v>
      </c>
      <c r="B22" s="6">
        <v>15000</v>
      </c>
    </row>
    <row r="23" spans="1:3" x14ac:dyDescent="0.45">
      <c r="A23" s="3" t="s">
        <v>20</v>
      </c>
      <c r="B23" s="6">
        <v>10000</v>
      </c>
    </row>
    <row r="24" spans="1:3" x14ac:dyDescent="0.45">
      <c r="C24" s="6">
        <f>SUM(B22:B23)</f>
        <v>25000</v>
      </c>
    </row>
    <row r="25" spans="1:3" x14ac:dyDescent="0.45">
      <c r="A25" t="s">
        <v>10</v>
      </c>
    </row>
    <row r="26" spans="1:3" x14ac:dyDescent="0.45">
      <c r="A26" s="3" t="s">
        <v>22</v>
      </c>
      <c r="B26" s="6">
        <v>500</v>
      </c>
    </row>
    <row r="27" spans="1:3" x14ac:dyDescent="0.45">
      <c r="A27" s="3"/>
      <c r="C27" s="6">
        <f>SUM(B26)</f>
        <v>500</v>
      </c>
    </row>
    <row r="28" spans="1:3" x14ac:dyDescent="0.45">
      <c r="A28" s="2" t="s">
        <v>11</v>
      </c>
    </row>
    <row r="29" spans="1:3" x14ac:dyDescent="0.45">
      <c r="A29" s="3" t="s">
        <v>23</v>
      </c>
      <c r="B29" s="6">
        <v>3000</v>
      </c>
    </row>
    <row r="30" spans="1:3" x14ac:dyDescent="0.45">
      <c r="C30" s="6">
        <f>SUM(B29)</f>
        <v>3000</v>
      </c>
    </row>
    <row r="31" spans="1:3" x14ac:dyDescent="0.45">
      <c r="A31" s="2" t="s">
        <v>12</v>
      </c>
    </row>
    <row r="32" spans="1:3" x14ac:dyDescent="0.45">
      <c r="A32" s="3" t="s">
        <v>24</v>
      </c>
      <c r="B32" s="6">
        <v>750</v>
      </c>
    </row>
    <row r="33" spans="1:3" x14ac:dyDescent="0.45">
      <c r="C33" s="6">
        <f>SUM(B32)</f>
        <v>750</v>
      </c>
    </row>
    <row r="34" spans="1:3" x14ac:dyDescent="0.45">
      <c r="A34" t="s">
        <v>5</v>
      </c>
    </row>
    <row r="35" spans="1:3" x14ac:dyDescent="0.45">
      <c r="A35" s="3" t="s">
        <v>26</v>
      </c>
      <c r="B35" s="6">
        <f>1200*1.1</f>
        <v>1320</v>
      </c>
    </row>
    <row r="36" spans="1:3" x14ac:dyDescent="0.45">
      <c r="A36" s="3" t="s">
        <v>25</v>
      </c>
      <c r="B36" s="6">
        <f>2300*1.1</f>
        <v>2530</v>
      </c>
    </row>
    <row r="37" spans="1:3" x14ac:dyDescent="0.45">
      <c r="C37" s="6">
        <f>SUM(B35:B36)</f>
        <v>3850</v>
      </c>
    </row>
    <row r="38" spans="1:3" x14ac:dyDescent="0.45">
      <c r="A38" t="s">
        <v>6</v>
      </c>
    </row>
    <row r="39" spans="1:3" x14ac:dyDescent="0.45">
      <c r="A39" s="3" t="s">
        <v>29</v>
      </c>
      <c r="B39" s="6">
        <v>1000</v>
      </c>
    </row>
    <row r="40" spans="1:3" x14ac:dyDescent="0.45">
      <c r="A40" s="3" t="s">
        <v>28</v>
      </c>
      <c r="B40" s="6">
        <v>1000</v>
      </c>
    </row>
    <row r="41" spans="1:3" x14ac:dyDescent="0.45">
      <c r="C41" s="6">
        <f>SUM(B39:B40)</f>
        <v>2000</v>
      </c>
    </row>
    <row r="42" spans="1:3" x14ac:dyDescent="0.45">
      <c r="A42" t="s">
        <v>7</v>
      </c>
    </row>
    <row r="43" spans="1:3" x14ac:dyDescent="0.45">
      <c r="A43" s="3" t="s">
        <v>27</v>
      </c>
      <c r="B43" s="6">
        <v>500</v>
      </c>
    </row>
    <row r="44" spans="1:3" x14ac:dyDescent="0.45">
      <c r="A44" s="3"/>
      <c r="C44" s="6">
        <f>SUM(B43)</f>
        <v>500</v>
      </c>
    </row>
    <row r="45" spans="1:3" x14ac:dyDescent="0.45">
      <c r="A45" s="2" t="s">
        <v>8</v>
      </c>
    </row>
    <row r="46" spans="1:3" x14ac:dyDescent="0.45">
      <c r="A46" s="3" t="s">
        <v>30</v>
      </c>
      <c r="B46" s="6">
        <v>1265</v>
      </c>
    </row>
    <row r="47" spans="1:3" x14ac:dyDescent="0.45">
      <c r="A47" s="3" t="s">
        <v>31</v>
      </c>
      <c r="B47" s="6">
        <v>1000</v>
      </c>
    </row>
    <row r="48" spans="1:3" x14ac:dyDescent="0.45">
      <c r="C48" s="6">
        <f>SUM(B46:B47)</f>
        <v>2265</v>
      </c>
    </row>
    <row r="50" spans="2:3" s="13" customFormat="1" x14ac:dyDescent="0.45">
      <c r="B50" s="19"/>
      <c r="C50" s="19">
        <f>SUM(C17+C20+C24+C27+C30+C33+C37+C41+C44+C48)</f>
        <v>92005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12" sqref="G12"/>
    </sheetView>
  </sheetViews>
  <sheetFormatPr defaultRowHeight="14.25" x14ac:dyDescent="0.45"/>
  <cols>
    <col min="1" max="1" width="33.19921875" bestFit="1" customWidth="1"/>
    <col min="2" max="2" width="12.1328125" bestFit="1" customWidth="1"/>
    <col min="3" max="3" width="12.1328125" style="4" bestFit="1" customWidth="1"/>
    <col min="4" max="4" width="12.1328125" bestFit="1" customWidth="1"/>
    <col min="5" max="5" width="13.1328125" style="4" bestFit="1" customWidth="1"/>
    <col min="6" max="6" width="12.1328125" bestFit="1" customWidth="1"/>
    <col min="7" max="7" width="13.1328125" style="4" bestFit="1" customWidth="1"/>
  </cols>
  <sheetData>
    <row r="1" spans="1:7" x14ac:dyDescent="0.45">
      <c r="A1" s="23" t="s">
        <v>9</v>
      </c>
      <c r="B1" s="23"/>
      <c r="C1" s="23"/>
      <c r="D1" s="23"/>
      <c r="E1" s="23"/>
      <c r="G1"/>
    </row>
    <row r="2" spans="1:7" x14ac:dyDescent="0.45">
      <c r="A2" s="24" t="s">
        <v>33</v>
      </c>
      <c r="B2" s="24"/>
      <c r="C2" s="24"/>
      <c r="D2" s="24"/>
      <c r="E2" s="24"/>
      <c r="G2"/>
    </row>
    <row r="3" spans="1:7" x14ac:dyDescent="0.45">
      <c r="A3" s="25" t="s">
        <v>39</v>
      </c>
      <c r="B3" s="25"/>
      <c r="C3" s="25"/>
      <c r="D3" s="25"/>
      <c r="E3" s="25"/>
      <c r="G3"/>
    </row>
    <row r="4" spans="1:7" x14ac:dyDescent="0.45">
      <c r="A4" s="5"/>
      <c r="B4" s="20"/>
      <c r="C4" s="20"/>
      <c r="D4" s="20"/>
      <c r="E4" s="20"/>
      <c r="F4" s="20"/>
      <c r="G4" s="20"/>
    </row>
    <row r="5" spans="1:7" x14ac:dyDescent="0.45">
      <c r="A5" s="1"/>
      <c r="B5" s="7"/>
      <c r="C5" s="10" t="s">
        <v>17</v>
      </c>
      <c r="D5" s="14"/>
      <c r="E5" s="18" t="s">
        <v>14</v>
      </c>
      <c r="F5" s="14"/>
      <c r="G5" s="18" t="s">
        <v>41</v>
      </c>
    </row>
    <row r="6" spans="1:7" s="15" customFormat="1" x14ac:dyDescent="0.45">
      <c r="A6" s="15" t="s">
        <v>15</v>
      </c>
      <c r="B6" s="16"/>
      <c r="C6" s="17">
        <v>97824.24</v>
      </c>
      <c r="D6" s="16"/>
      <c r="E6" s="17">
        <v>89879.84</v>
      </c>
      <c r="F6" s="16"/>
      <c r="G6" s="17">
        <v>23029.84</v>
      </c>
    </row>
    <row r="7" spans="1:7" x14ac:dyDescent="0.45">
      <c r="B7" s="7"/>
      <c r="C7" s="11"/>
      <c r="D7" s="7"/>
      <c r="E7" s="11"/>
      <c r="F7" s="7"/>
      <c r="G7" s="11"/>
    </row>
    <row r="8" spans="1:7" x14ac:dyDescent="0.45">
      <c r="A8" t="s">
        <v>0</v>
      </c>
      <c r="B8" s="7"/>
      <c r="C8" s="11"/>
      <c r="D8" s="7"/>
      <c r="E8" s="11"/>
      <c r="F8" s="7"/>
      <c r="G8" s="11"/>
    </row>
    <row r="9" spans="1:7" x14ac:dyDescent="0.45">
      <c r="A9" s="3" t="s">
        <v>1</v>
      </c>
      <c r="B9" s="8">
        <v>1000</v>
      </c>
      <c r="C9" s="11"/>
      <c r="D9" s="8">
        <v>1000</v>
      </c>
      <c r="E9" s="11"/>
      <c r="F9" s="8">
        <v>30000</v>
      </c>
      <c r="G9" s="11"/>
    </row>
    <row r="10" spans="1:7" x14ac:dyDescent="0.45">
      <c r="A10" s="3" t="s">
        <v>2</v>
      </c>
      <c r="B10" s="8">
        <v>9850</v>
      </c>
      <c r="C10" s="11"/>
      <c r="D10" s="8">
        <f>20900+750</f>
        <v>21650</v>
      </c>
      <c r="E10" s="11"/>
      <c r="F10" s="8">
        <v>22277</v>
      </c>
      <c r="G10" s="11"/>
    </row>
    <row r="11" spans="1:7" x14ac:dyDescent="0.45">
      <c r="A11" s="3" t="s">
        <v>40</v>
      </c>
      <c r="B11" s="8"/>
      <c r="C11" s="11"/>
      <c r="D11" s="8"/>
      <c r="E11" s="11"/>
      <c r="F11" s="8">
        <v>20000</v>
      </c>
      <c r="G11" s="11"/>
    </row>
    <row r="12" spans="1:7" x14ac:dyDescent="0.45">
      <c r="B12" s="9"/>
      <c r="C12" s="12">
        <f>SUM(B9:B10)</f>
        <v>10850</v>
      </c>
      <c r="D12" s="9"/>
      <c r="E12" s="12">
        <f>SUM(D9:D10)</f>
        <v>22650</v>
      </c>
      <c r="F12" s="9"/>
      <c r="G12" s="12">
        <f>SUM(F9:F11)</f>
        <v>72277</v>
      </c>
    </row>
    <row r="13" spans="1:7" x14ac:dyDescent="0.45">
      <c r="B13" s="7"/>
      <c r="C13" s="11"/>
      <c r="D13" s="7"/>
      <c r="E13" s="11"/>
      <c r="F13" s="7"/>
      <c r="G13" s="11"/>
    </row>
    <row r="14" spans="1:7" x14ac:dyDescent="0.45">
      <c r="A14" t="s">
        <v>3</v>
      </c>
      <c r="B14" s="7"/>
      <c r="C14" s="11"/>
      <c r="D14" s="7"/>
      <c r="E14" s="11"/>
      <c r="F14" s="7"/>
      <c r="G14" s="11"/>
    </row>
    <row r="15" spans="1:7" x14ac:dyDescent="0.45">
      <c r="A15" s="3" t="s">
        <v>16</v>
      </c>
      <c r="B15" s="8">
        <v>3196.8</v>
      </c>
      <c r="C15" s="11"/>
      <c r="D15" s="8">
        <f>38000</f>
        <v>38000</v>
      </c>
      <c r="E15" s="11"/>
      <c r="F15" s="8">
        <f>Detail!C17</f>
        <v>39140</v>
      </c>
      <c r="G15" s="11"/>
    </row>
    <row r="16" spans="1:7" x14ac:dyDescent="0.45">
      <c r="A16" s="3" t="s">
        <v>4</v>
      </c>
      <c r="B16" s="8">
        <v>10691.6</v>
      </c>
      <c r="C16" s="11"/>
      <c r="D16" s="8">
        <v>15000</v>
      </c>
      <c r="E16" s="11"/>
      <c r="F16" s="8">
        <f>Detail!C20</f>
        <v>15000</v>
      </c>
      <c r="G16" s="11"/>
    </row>
    <row r="17" spans="1:7" x14ac:dyDescent="0.45">
      <c r="A17" s="3" t="s">
        <v>13</v>
      </c>
      <c r="B17" s="8">
        <v>0</v>
      </c>
      <c r="C17" s="11"/>
      <c r="D17" s="8">
        <v>25000</v>
      </c>
      <c r="E17" s="11"/>
      <c r="F17" s="8">
        <f>Detail!C24</f>
        <v>25000</v>
      </c>
      <c r="G17" s="11"/>
    </row>
    <row r="18" spans="1:7" x14ac:dyDescent="0.45">
      <c r="A18" s="3" t="s">
        <v>10</v>
      </c>
      <c r="B18" s="8">
        <v>0</v>
      </c>
      <c r="C18" s="11"/>
      <c r="D18" s="8">
        <v>500</v>
      </c>
      <c r="E18" s="11"/>
      <c r="F18" s="8">
        <f>Detail!C27</f>
        <v>500</v>
      </c>
      <c r="G18" s="11"/>
    </row>
    <row r="19" spans="1:7" x14ac:dyDescent="0.45">
      <c r="A19" s="3" t="s">
        <v>11</v>
      </c>
      <c r="B19" s="8">
        <v>0</v>
      </c>
      <c r="C19" s="11"/>
      <c r="D19" s="8">
        <v>1000</v>
      </c>
      <c r="E19" s="11"/>
      <c r="F19" s="8">
        <f>Detail!C30</f>
        <v>3000</v>
      </c>
      <c r="G19" s="11"/>
    </row>
    <row r="20" spans="1:7" x14ac:dyDescent="0.45">
      <c r="A20" s="3" t="s">
        <v>12</v>
      </c>
      <c r="B20" s="8">
        <v>500</v>
      </c>
      <c r="C20" s="11"/>
      <c r="D20" s="8">
        <v>750</v>
      </c>
      <c r="E20" s="11"/>
      <c r="F20" s="8">
        <f>Detail!C33</f>
        <v>750</v>
      </c>
      <c r="G20" s="11"/>
    </row>
    <row r="21" spans="1:7" x14ac:dyDescent="0.45">
      <c r="A21" s="3" t="s">
        <v>5</v>
      </c>
      <c r="B21" s="8">
        <v>2295</v>
      </c>
      <c r="C21" s="11"/>
      <c r="D21" s="8">
        <v>3500</v>
      </c>
      <c r="E21" s="11"/>
      <c r="F21" s="8">
        <f>Detail!C37</f>
        <v>3850</v>
      </c>
      <c r="G21" s="11"/>
    </row>
    <row r="22" spans="1:7" x14ac:dyDescent="0.45">
      <c r="A22" s="3" t="s">
        <v>6</v>
      </c>
      <c r="B22" s="8">
        <v>0</v>
      </c>
      <c r="C22" s="11"/>
      <c r="D22" s="8">
        <v>3000</v>
      </c>
      <c r="E22" s="11"/>
      <c r="F22" s="8">
        <f>Detail!C41</f>
        <v>2000</v>
      </c>
      <c r="G22" s="11"/>
    </row>
    <row r="23" spans="1:7" x14ac:dyDescent="0.45">
      <c r="A23" s="3" t="s">
        <v>7</v>
      </c>
      <c r="B23" s="8">
        <f>1175+20+216</f>
        <v>1411</v>
      </c>
      <c r="C23" s="11"/>
      <c r="D23" s="8">
        <v>500</v>
      </c>
      <c r="E23" s="11"/>
      <c r="F23" s="8">
        <f>Detail!C44</f>
        <v>500</v>
      </c>
      <c r="G23" s="11"/>
    </row>
    <row r="24" spans="1:7" x14ac:dyDescent="0.45">
      <c r="A24" s="3" t="s">
        <v>8</v>
      </c>
      <c r="B24" s="8">
        <v>1000</v>
      </c>
      <c r="C24" s="11"/>
      <c r="D24" s="8">
        <v>2250</v>
      </c>
      <c r="E24" s="11"/>
      <c r="F24" s="8">
        <f>Detail!C48</f>
        <v>2265</v>
      </c>
      <c r="G24" s="11"/>
    </row>
    <row r="25" spans="1:7" x14ac:dyDescent="0.45">
      <c r="B25" s="7"/>
      <c r="C25" s="12">
        <f>SUM(B15:B24)</f>
        <v>19094.400000000001</v>
      </c>
      <c r="D25" s="7"/>
      <c r="E25" s="12">
        <f>SUM(D15:D24)</f>
        <v>89500</v>
      </c>
      <c r="F25" s="7"/>
      <c r="G25" s="12">
        <f>SUM(F15:F24)</f>
        <v>92005</v>
      </c>
    </row>
    <row r="26" spans="1:7" x14ac:dyDescent="0.45">
      <c r="B26" s="7"/>
      <c r="C26" s="11"/>
      <c r="D26" s="7"/>
      <c r="E26" s="11"/>
      <c r="F26" s="7"/>
      <c r="G26" s="11"/>
    </row>
    <row r="27" spans="1:7" x14ac:dyDescent="0.45">
      <c r="A27" s="2" t="s">
        <v>32</v>
      </c>
      <c r="B27" s="7"/>
      <c r="C27" s="11"/>
      <c r="D27" s="7"/>
      <c r="E27" s="11"/>
      <c r="F27" s="7"/>
      <c r="G27" s="11"/>
    </row>
    <row r="28" spans="1:7" x14ac:dyDescent="0.45">
      <c r="A28" t="s">
        <v>34</v>
      </c>
      <c r="B28" s="7"/>
      <c r="C28" s="10">
        <f>C6+C12-C25</f>
        <v>89579.839999999997</v>
      </c>
      <c r="D28" s="7"/>
      <c r="E28" s="10">
        <f>E6+E12-E25</f>
        <v>23029.839999999997</v>
      </c>
      <c r="F28" s="7"/>
      <c r="G28" s="10">
        <f>G6+G12-G25</f>
        <v>3301.8399999999965</v>
      </c>
    </row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fy22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Pooler</dc:creator>
  <cp:lastModifiedBy>Andrew Dolloff</cp:lastModifiedBy>
  <cp:lastPrinted>2020-02-04T17:34:09Z</cp:lastPrinted>
  <dcterms:created xsi:type="dcterms:W3CDTF">2019-09-19T17:53:32Z</dcterms:created>
  <dcterms:modified xsi:type="dcterms:W3CDTF">2021-01-21T11:16:20Z</dcterms:modified>
</cp:coreProperties>
</file>